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220"/>
  <workbookPr filterPrivacy="1" checkCompatibility="1" autoCompressPictures="0"/>
  <bookViews>
    <workbookView xWindow="2680" yWindow="980" windowWidth="25600" windowHeight="16060" activeTab="1"/>
  </bookViews>
  <sheets>
    <sheet name="Small-Business" sheetId="1" r:id="rId1"/>
    <sheet name="Enterprise" sheetId="2" r:id="rId2"/>
    <sheet name="Preise" sheetId="3" state="hidden" r:id="rId3"/>
  </sheets>
  <definedNames>
    <definedName name="_xlnm.Print_Area" localSheetId="1">Enterprise!$A$1:$I$44</definedName>
    <definedName name="_xlnm.Print_Area" localSheetId="0">'Small-Business'!$A$1:$I$44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36" i="2" l="1"/>
  <c r="D32" i="1"/>
  <c r="D31" i="1"/>
  <c r="D33" i="1"/>
  <c r="C15" i="1"/>
  <c r="G29" i="2"/>
  <c r="G31" i="2"/>
  <c r="G32" i="2"/>
  <c r="E16" i="2"/>
  <c r="D32" i="2"/>
  <c r="E32" i="2"/>
  <c r="D17" i="2"/>
  <c r="E17" i="2"/>
  <c r="D18" i="2"/>
  <c r="E18" i="2"/>
  <c r="E29" i="2"/>
  <c r="E30" i="2"/>
  <c r="D31" i="2"/>
  <c r="E31" i="2"/>
  <c r="D33" i="2"/>
  <c r="E33" i="2"/>
  <c r="E35" i="2"/>
  <c r="D30" i="2"/>
  <c r="D16" i="2"/>
  <c r="E19" i="2"/>
  <c r="E33" i="1"/>
  <c r="G29" i="1"/>
  <c r="G31" i="1"/>
  <c r="G32" i="1"/>
  <c r="G36" i="1"/>
  <c r="D18" i="1"/>
  <c r="D16" i="1"/>
  <c r="E16" i="1"/>
  <c r="D17" i="1"/>
  <c r="E17" i="1"/>
  <c r="E18" i="1"/>
  <c r="D30" i="1"/>
  <c r="E30" i="1"/>
  <c r="E31" i="1"/>
  <c r="E32" i="1"/>
  <c r="E29" i="1"/>
  <c r="E24" i="1"/>
  <c r="E25" i="1"/>
  <c r="E26" i="1"/>
  <c r="E19" i="1"/>
  <c r="E22" i="1"/>
  <c r="E23" i="1"/>
  <c r="E35" i="1"/>
</calcChain>
</file>

<file path=xl/sharedStrings.xml><?xml version="1.0" encoding="utf-8"?>
<sst xmlns="http://schemas.openxmlformats.org/spreadsheetml/2006/main" count="107" uniqueCount="61">
  <si>
    <t>Preise und Tarife</t>
  </si>
  <si>
    <t>Produktlinie: Hosted Exchange 2010 Small Business</t>
  </si>
  <si>
    <t>Stückzahl</t>
  </si>
  <si>
    <t>Einzelpreis</t>
  </si>
  <si>
    <t>gewählte Vertragslaufzeit</t>
  </si>
  <si>
    <t>Monate</t>
  </si>
  <si>
    <t>(1/12/24 Monate)</t>
  </si>
  <si>
    <t>Saldo</t>
  </si>
  <si>
    <t>Basis</t>
  </si>
  <si>
    <t>Standard 1-3</t>
  </si>
  <si>
    <t>Standard 4-10</t>
  </si>
  <si>
    <t>Standard 10-100</t>
  </si>
  <si>
    <t>Premium-Account 1-3</t>
  </si>
  <si>
    <t>Premium-Account 4-10</t>
  </si>
  <si>
    <t>Premium-Account 11-100</t>
  </si>
  <si>
    <t>Verträge mit über 100 Postfächer erhalten individuelle Angebote, bitte wenden Sie sich diesbezüglich an unseren Vertrieb.</t>
  </si>
  <si>
    <t>FeaturePacks</t>
  </si>
  <si>
    <t>Info Postfach</t>
  </si>
  <si>
    <t>Messaging</t>
  </si>
  <si>
    <t>Messaging 11-25</t>
  </si>
  <si>
    <t>Messaging 26-100</t>
  </si>
  <si>
    <t>E-Mail Archivierung 1-10</t>
  </si>
  <si>
    <t>E-Mail Archivierung 11-25</t>
  </si>
  <si>
    <t>E-Mail Archivierung 26-100</t>
  </si>
  <si>
    <t>Einrichtungskosten</t>
  </si>
  <si>
    <t>1x Gebühr</t>
  </si>
  <si>
    <t>E-Mail-Disclaimer 51-100</t>
  </si>
  <si>
    <t>E-Mail-Disclaimer pro 25 1-50</t>
  </si>
  <si>
    <t>Summe der monatlichen Kosten</t>
  </si>
  <si>
    <t>Summe der einmaligen Kosten</t>
  </si>
  <si>
    <t>PreisMatrix</t>
  </si>
  <si>
    <t>Small Business Tarif</t>
  </si>
  <si>
    <t>Vertragslaufzeit</t>
  </si>
  <si>
    <t>Enterprise Tarif</t>
  </si>
  <si>
    <r>
      <t xml:space="preserve">Basis-Account
</t>
    </r>
    <r>
      <rPr>
        <sz val="8"/>
        <color theme="1"/>
        <rFont val="Calibri"/>
        <family val="2"/>
        <scheme val="minor"/>
      </rPr>
      <t>Exchange-WebZugang, POP3, IMAP, aber kein Outlook Exchange und kein Smartphone-Zugang; 1GB Speicher, erweiterbar</t>
    </r>
  </si>
  <si>
    <r>
      <t xml:space="preserve">Standard-Accounts
</t>
    </r>
    <r>
      <rPr>
        <sz val="8"/>
        <color theme="1"/>
        <rFont val="Calibri"/>
        <family val="2"/>
        <scheme val="minor"/>
      </rPr>
      <t>vollständiges ExchangePostfach inkl. Smartphone Zugang, 10GB Postfach, Teamfunktionen etc.</t>
    </r>
  </si>
  <si>
    <r>
      <t xml:space="preserve">Premium-Accounts
</t>
    </r>
    <r>
      <rPr>
        <sz val="8"/>
        <color theme="1"/>
        <rFont val="Calibri"/>
        <family val="2"/>
        <scheme val="minor"/>
      </rPr>
      <t>vergleichbar mit Standard-Account, aber 15GB Postfach und Outlook-Lizenz inklusive</t>
    </r>
  </si>
  <si>
    <r>
      <t xml:space="preserve">Extra-Speicher für die Postfächer
</t>
    </r>
    <r>
      <rPr>
        <sz val="8"/>
        <color theme="1"/>
        <rFont val="Calibri"/>
        <family val="2"/>
        <scheme val="minor"/>
      </rPr>
      <t>Wählen Sie den gesamten zusätzlichen Speicher aus. Sie können später im Kundencenter auswählen, welches Postfach den Extraspeicher erhalten soll.</t>
    </r>
  </si>
  <si>
    <r>
      <t xml:space="preserve">BlackBerry Enterprise Service
</t>
    </r>
    <r>
      <rPr>
        <sz val="8"/>
        <color theme="1"/>
        <rFont val="Calibri"/>
        <family val="2"/>
        <scheme val="minor"/>
      </rPr>
      <t>Ermöglicht die Anbindung von BlackBerry-Geräte an den Exchange-Server</t>
    </r>
  </si>
  <si>
    <r>
      <t xml:space="preserve">FeaturePack Black/Whitelist
</t>
    </r>
    <r>
      <rPr>
        <sz val="8"/>
        <color theme="1"/>
        <rFont val="Calibri"/>
        <family val="2"/>
        <scheme val="minor"/>
      </rPr>
      <t>setzen Sie für Ihr Unternehmen persönliche Positiv- und Negativlisten</t>
    </r>
  </si>
  <si>
    <r>
      <t xml:space="preserve">FeaturePack Advanced Backup
</t>
    </r>
    <r>
      <rPr>
        <sz val="8"/>
        <color theme="1"/>
        <rFont val="Calibri"/>
        <family val="2"/>
        <scheme val="minor"/>
      </rPr>
      <t>Erhöhen Sie den Zeitraum zur Wiederherstellung gelöschter Dokumente auf 45 Tage</t>
    </r>
  </si>
  <si>
    <r>
      <t xml:space="preserve">FeaturePack UserManagement
</t>
    </r>
    <r>
      <rPr>
        <sz val="8"/>
        <color theme="1"/>
        <rFont val="Calibri"/>
        <family val="2"/>
        <scheme val="minor"/>
      </rPr>
      <t>Ermöglicht Assistenzfunktion, geben Sie Ihr Postfach für andere Benutzer frei, Senden Sie im Namen anderer Personen. Blenden Sie Namen aus der Adressliste aus.</t>
    </r>
  </si>
  <si>
    <r>
      <t xml:space="preserve">FeaturePack ContactManagement
</t>
    </r>
    <r>
      <rPr>
        <sz val="8"/>
        <color theme="1"/>
        <rFont val="Calibri"/>
        <family val="2"/>
        <scheme val="minor"/>
      </rPr>
      <t>Erstellen Sie Verteiler, Gruppenkontakte und verwalten Sie diese, blenden Sie diese aus dem Globalen Adressbuch aus.</t>
    </r>
  </si>
  <si>
    <r>
      <t xml:space="preserve">FeaturePack Security Policy
</t>
    </r>
    <r>
      <rPr>
        <sz val="8"/>
        <color theme="1"/>
        <rFont val="Calibri"/>
        <family val="2"/>
        <scheme val="minor"/>
      </rPr>
      <t>Erstellen Sie eigene Passwort-Richtlinien, Sicherheitsrichtlinien für mobile Endgeräte, Verwalten Sie mobile Endgeräte</t>
    </r>
  </si>
  <si>
    <t>Sonstiges</t>
  </si>
  <si>
    <r>
      <t xml:space="preserve">Zusätzliches Postfach
</t>
    </r>
    <r>
      <rPr>
        <sz val="8"/>
        <color theme="1"/>
        <rFont val="Calibri"/>
        <family val="2"/>
        <scheme val="minor"/>
      </rPr>
      <t>besonders geeignet für Funktionspostfächer wie info@domain.de, 5GB Postfachgröße, Zugriff kann für die Mitarbeiter freigegeben werden.</t>
    </r>
  </si>
  <si>
    <t>Messaging 1-10</t>
  </si>
  <si>
    <r>
      <t xml:space="preserve">Messaging-Service
</t>
    </r>
    <r>
      <rPr>
        <sz val="8"/>
        <color theme="1"/>
        <rFont val="Calibri"/>
        <family val="2"/>
        <scheme val="minor"/>
      </rPr>
      <t>Schalten Sie sich Faxnummer oder Anrufbeantworter auf Ihre Postfächer, Nutzen Sie Ihr Postfach auch zum SMS-Versand. NutzungsKosten pro Faxseite-Versand € 0,01 und pro SMS € 0,13</t>
    </r>
  </si>
  <si>
    <t>Die Kalkulation ist nach besten Wissen aufgestellt worden, eine Gewähr für die endgültige Richtigkeit kann jedoch nicht übernommen werden. Dies kann ausschließlich durch ein individuelles Angebot unseres Vertriebs erfolgen.</t>
  </si>
  <si>
    <t>Postfächer</t>
  </si>
  <si>
    <t>Kurzanleitung: Die Benutzung des Kalkulators ist recht einfach. Bitte wählen Sie zunächst oben die gewünschte Vertragslaufzeit aus. Tragen Sie nun in der Spalte Stückzahl die gewünschte Produkte ein. Der Kalkulator berechnet unter Berücksichtigung der Laufzeit und der Mengenstaffelung Ihren individuellen Monatspreis.</t>
  </si>
  <si>
    <t>Produktlinie: Hosted Exchange 2010 Enterprise</t>
  </si>
  <si>
    <t>FeaturePacks - in der Enterprise Produktlinie kostenfrei enthalten</t>
  </si>
  <si>
    <r>
      <t xml:space="preserve">Standard-Accounts
</t>
    </r>
    <r>
      <rPr>
        <sz val="8"/>
        <color theme="1"/>
        <rFont val="Calibri"/>
        <family val="2"/>
        <scheme val="minor"/>
      </rPr>
      <t>vollständiges ExchangePostfach inkl. Smartphone Zugang, 20GB Postfach, Teamfunktionen etc.; 100MB große Mails</t>
    </r>
  </si>
  <si>
    <r>
      <t xml:space="preserve">Premium-Accounts
</t>
    </r>
    <r>
      <rPr>
        <sz val="8"/>
        <color theme="1"/>
        <rFont val="Calibri"/>
        <family val="2"/>
        <scheme val="minor"/>
      </rPr>
      <t>vergleichbar mit Standard-Account, aber 25GB Postfach und Outlook-Lizenz inklusive; 100MB große Mails</t>
    </r>
  </si>
  <si>
    <t>Ihre Firma:</t>
  </si>
  <si>
    <t>Bitte geben Sie hier Ihren Namen ein</t>
  </si>
  <si>
    <r>
      <t xml:space="preserve">E-Mail-Archivierung (nur 12/24 Monate)
</t>
    </r>
    <r>
      <rPr>
        <sz val="8"/>
        <color theme="1"/>
        <rFont val="Calibri"/>
        <family val="2"/>
        <scheme val="minor"/>
      </rPr>
      <t>ermöglicht gesetzkonformes revisionssicheres Archivieren aller Mails, unbegrenzter Speicher im externen Rechenzentrum</t>
    </r>
  </si>
  <si>
    <r>
      <t xml:space="preserve">E-Mail Disclaimer *
</t>
    </r>
    <r>
      <rPr>
        <sz val="8"/>
        <color theme="1"/>
        <rFont val="Calibri"/>
        <family val="2"/>
        <scheme val="minor"/>
      </rPr>
      <t>Zum Aktivieren irgend eine Stückzahl größer 0 eintragen. Es wird immer die Summe der bestellten Account als Berechnungsgrundlage genommen;Sie zahlen pro  25 Postfächer</t>
    </r>
  </si>
  <si>
    <t>* Disclaimer bei Aktivierung nur für alle Postfächer möglich</t>
  </si>
  <si>
    <r>
      <t xml:space="preserve">E-Mail Disclaimer *  
</t>
    </r>
    <r>
      <rPr>
        <sz val="8"/>
        <color theme="1"/>
        <rFont val="Calibri"/>
        <family val="2"/>
        <scheme val="minor"/>
      </rPr>
      <t>Zum Aktivieren irgend eine Stückzahl größer 0 eintragen. Es wird immer die Summe der bestellten Account als Berechnungsgrundlage genommen;Sie zahlen pro  25 Postfächer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</si>
</sst>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_€"/>
  </numFmts>
  <fonts count="19" x14ac:knownFonts="1">
    <font>
      <sz val="11"/>
      <color theme="1"/>
      <name val="Calibri"/>
      <family val="2"/>
      <scheme val="minor"/>
    </font>
    <font>
      <sz val="12"/>
      <color theme="1"/>
      <name val="Calibri"/>
      <family val="2"/>
      <charset val="134"/>
      <scheme val="minor"/>
    </font>
    <font>
      <sz val="8"/>
      <color theme="1"/>
      <name val="Calibri"/>
      <family val="2"/>
      <scheme val="minor"/>
    </font>
    <font>
      <b/>
      <sz val="12"/>
      <color theme="1"/>
      <name val="Calibri"/>
      <family val="2"/>
      <charset val="134"/>
      <scheme val="minor"/>
    </font>
    <font>
      <u/>
      <sz val="11"/>
      <color theme="10"/>
      <name val="Calibri"/>
      <family val="2"/>
      <scheme val="minor"/>
    </font>
    <font>
      <u/>
      <sz val="11"/>
      <color theme="11"/>
      <name val="Calibri"/>
      <family val="2"/>
      <scheme val="minor"/>
    </font>
    <font>
      <b/>
      <sz val="11"/>
      <color theme="1"/>
      <name val="Calibri"/>
      <scheme val="minor"/>
    </font>
    <font>
      <b/>
      <sz val="14"/>
      <color theme="1"/>
      <name val="Calibri"/>
      <scheme val="minor"/>
    </font>
    <font>
      <b/>
      <sz val="10"/>
      <color theme="1"/>
      <name val="Calibri"/>
      <scheme val="minor"/>
    </font>
    <font>
      <b/>
      <sz val="18"/>
      <color theme="1"/>
      <name val="Calibri"/>
      <scheme val="minor"/>
    </font>
    <font>
      <sz val="18"/>
      <color theme="1"/>
      <name val="Calibri"/>
      <scheme val="minor"/>
    </font>
    <font>
      <sz val="11"/>
      <color rgb="FF000000"/>
      <name val="Calibri"/>
      <family val="2"/>
      <scheme val="minor"/>
    </font>
    <font>
      <b/>
      <sz val="11"/>
      <color theme="0"/>
      <name val="Calibri"/>
      <scheme val="minor"/>
    </font>
    <font>
      <sz val="11"/>
      <color theme="0"/>
      <name val="Calibri"/>
      <scheme val="minor"/>
    </font>
    <font>
      <sz val="8"/>
      <name val="Calibri"/>
      <family val="2"/>
      <scheme val="minor"/>
    </font>
    <font>
      <b/>
      <u/>
      <sz val="11"/>
      <color theme="1"/>
      <name val="Calibri"/>
      <scheme val="minor"/>
    </font>
    <font>
      <sz val="14"/>
      <color theme="0"/>
      <name val="Calibri"/>
      <scheme val="minor"/>
    </font>
    <font>
      <b/>
      <sz val="9"/>
      <color theme="1"/>
      <name val="Calibri"/>
      <scheme val="minor"/>
    </font>
    <font>
      <sz val="12"/>
      <color rgb="FF006699"/>
      <name val="Courier"/>
    </font>
  </fonts>
  <fills count="8">
    <fill>
      <patternFill patternType="none"/>
    </fill>
    <fill>
      <patternFill patternType="gray125"/>
    </fill>
    <fill>
      <patternFill patternType="solid">
        <fgColor theme="9" tint="0.39997558519241921"/>
        <bgColor indexed="64"/>
      </patternFill>
    </fill>
    <fill>
      <patternFill patternType="solid">
        <fgColor theme="6"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3" tint="-0.249977111117893"/>
        <bgColor indexed="64"/>
      </patternFill>
    </fill>
  </fills>
  <borders count="1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6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4">
    <xf numFmtId="0" fontId="0" fillId="0" borderId="0" xfId="0"/>
    <xf numFmtId="0" fontId="2" fillId="0" borderId="0" xfId="0" applyFont="1"/>
    <xf numFmtId="164" fontId="0" fillId="0" borderId="0" xfId="0" applyNumberFormat="1"/>
    <xf numFmtId="0" fontId="6" fillId="0" borderId="0" xfId="0" applyFont="1"/>
    <xf numFmtId="0" fontId="7" fillId="0" borderId="0" xfId="0" applyFont="1"/>
    <xf numFmtId="0" fontId="8" fillId="0" borderId="0" xfId="0" applyFont="1"/>
    <xf numFmtId="165" fontId="0" fillId="0" borderId="0" xfId="0" applyNumberFormat="1"/>
    <xf numFmtId="0" fontId="6" fillId="2" borderId="0" xfId="0" applyFont="1" applyFill="1"/>
    <xf numFmtId="0" fontId="0" fillId="2" borderId="0" xfId="0" applyFill="1"/>
    <xf numFmtId="165" fontId="0" fillId="2" borderId="0" xfId="0" applyNumberFormat="1" applyFill="1"/>
    <xf numFmtId="165" fontId="11" fillId="2" borderId="0" xfId="0" applyNumberFormat="1" applyFont="1" applyFill="1"/>
    <xf numFmtId="0" fontId="6" fillId="3" borderId="0" xfId="0" applyFont="1" applyFill="1"/>
    <xf numFmtId="0" fontId="0" fillId="3" borderId="0" xfId="0" applyFill="1"/>
    <xf numFmtId="165" fontId="0" fillId="3" borderId="0" xfId="0" applyNumberFormat="1" applyFill="1"/>
    <xf numFmtId="165" fontId="11" fillId="3" borderId="0" xfId="0" applyNumberFormat="1" applyFont="1" applyFill="1"/>
    <xf numFmtId="0" fontId="0" fillId="0" borderId="1" xfId="0" applyBorder="1"/>
    <xf numFmtId="0" fontId="6" fillId="0" borderId="2" xfId="0" applyFont="1" applyBorder="1" applyAlignment="1">
      <alignment horizontal="right"/>
    </xf>
    <xf numFmtId="0" fontId="6" fillId="0" borderId="2" xfId="0" applyFont="1" applyBorder="1"/>
    <xf numFmtId="0" fontId="0" fillId="0" borderId="3" xfId="0" applyBorder="1"/>
    <xf numFmtId="0" fontId="0" fillId="0" borderId="4" xfId="0" applyBorder="1" applyAlignment="1">
      <alignment wrapText="1"/>
    </xf>
    <xf numFmtId="0" fontId="0" fillId="0" borderId="0" xfId="0" applyBorder="1"/>
    <xf numFmtId="164" fontId="0" fillId="0" borderId="0" xfId="0" applyNumberFormat="1" applyBorder="1"/>
    <xf numFmtId="0" fontId="0" fillId="0" borderId="5" xfId="0" applyBorder="1"/>
    <xf numFmtId="0" fontId="0" fillId="0" borderId="4" xfId="0" applyBorder="1"/>
    <xf numFmtId="0" fontId="0" fillId="0" borderId="6" xfId="0" applyBorder="1"/>
    <xf numFmtId="0" fontId="0" fillId="0" borderId="7" xfId="0" applyBorder="1"/>
    <xf numFmtId="164" fontId="0" fillId="0" borderId="7" xfId="0" applyNumberFormat="1" applyBorder="1"/>
    <xf numFmtId="0" fontId="0" fillId="0" borderId="8" xfId="0" applyBorder="1"/>
    <xf numFmtId="0" fontId="6" fillId="0" borderId="0" xfId="0" applyFont="1" applyBorder="1" applyAlignment="1">
      <alignment horizontal="right"/>
    </xf>
    <xf numFmtId="0" fontId="6" fillId="0" borderId="0" xfId="0" applyFont="1" applyBorder="1"/>
    <xf numFmtId="0" fontId="15" fillId="0" borderId="4" xfId="0" applyFont="1" applyBorder="1"/>
    <xf numFmtId="0" fontId="15" fillId="0" borderId="4" xfId="0" applyFont="1" applyBorder="1" applyAlignment="1">
      <alignment wrapText="1"/>
    </xf>
    <xf numFmtId="0" fontId="0" fillId="5" borderId="4" xfId="0" applyFill="1" applyBorder="1" applyAlignment="1">
      <alignment wrapText="1"/>
    </xf>
    <xf numFmtId="0" fontId="0" fillId="5" borderId="5" xfId="0" applyFill="1" applyBorder="1"/>
    <xf numFmtId="0" fontId="0" fillId="3" borderId="4" xfId="0" applyFill="1" applyBorder="1" applyAlignment="1">
      <alignment wrapText="1"/>
    </xf>
    <xf numFmtId="0" fontId="0" fillId="3" borderId="0" xfId="0" applyFill="1" applyBorder="1"/>
    <xf numFmtId="0" fontId="0" fillId="3" borderId="5" xfId="0" applyFill="1" applyBorder="1"/>
    <xf numFmtId="0" fontId="0" fillId="6" borderId="4" xfId="0" applyFill="1" applyBorder="1" applyAlignment="1">
      <alignment wrapText="1"/>
    </xf>
    <xf numFmtId="0" fontId="0" fillId="6" borderId="0" xfId="0" applyFill="1" applyBorder="1"/>
    <xf numFmtId="0" fontId="0" fillId="6" borderId="5" xfId="0" applyFill="1" applyBorder="1"/>
    <xf numFmtId="164" fontId="0" fillId="6" borderId="0" xfId="0" applyNumberFormat="1" applyFill="1" applyBorder="1" applyAlignment="1">
      <alignment vertical="center"/>
    </xf>
    <xf numFmtId="164" fontId="0" fillId="3" borderId="0" xfId="0" applyNumberFormat="1" applyFill="1" applyBorder="1" applyAlignment="1">
      <alignment vertical="center"/>
    </xf>
    <xf numFmtId="0" fontId="0" fillId="5" borderId="0" xfId="0" applyFill="1" applyBorder="1" applyAlignment="1">
      <alignment vertical="center"/>
    </xf>
    <xf numFmtId="164" fontId="0" fillId="5" borderId="0" xfId="0" applyNumberFormat="1" applyFill="1" applyBorder="1" applyAlignment="1">
      <alignment vertical="center"/>
    </xf>
    <xf numFmtId="0" fontId="16" fillId="7" borderId="4" xfId="0" applyFont="1" applyFill="1" applyBorder="1"/>
    <xf numFmtId="0" fontId="16" fillId="7" borderId="0" xfId="0" applyFont="1" applyFill="1" applyBorder="1"/>
    <xf numFmtId="164" fontId="16" fillId="7" borderId="0" xfId="0" applyNumberFormat="1" applyFont="1" applyFill="1" applyBorder="1"/>
    <xf numFmtId="0" fontId="16" fillId="7" borderId="5" xfId="0" applyFont="1" applyFill="1" applyBorder="1"/>
    <xf numFmtId="0" fontId="3" fillId="0" borderId="0" xfId="0" applyFont="1" applyAlignment="1"/>
    <xf numFmtId="0" fontId="1" fillId="0" borderId="0" xfId="0" applyFont="1" applyAlignment="1"/>
    <xf numFmtId="0" fontId="9" fillId="0" borderId="9" xfId="0" applyFont="1" applyBorder="1" applyAlignment="1" applyProtection="1">
      <alignment horizontal="center"/>
      <protection locked="0"/>
    </xf>
    <xf numFmtId="0" fontId="10" fillId="6" borderId="9"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8" fillId="0" borderId="0" xfId="0" applyFont="1"/>
    <xf numFmtId="0" fontId="0" fillId="3" borderId="0" xfId="0" applyFont="1" applyFill="1" applyBorder="1" applyAlignment="1" applyProtection="1">
      <alignment horizontal="center" vertical="center"/>
    </xf>
    <xf numFmtId="0" fontId="6" fillId="0" borderId="10" xfId="0" applyFont="1" applyBorder="1"/>
    <xf numFmtId="0" fontId="9" fillId="0" borderId="0" xfId="0" applyFont="1" applyAlignment="1"/>
    <xf numFmtId="0" fontId="10" fillId="0" borderId="0" xfId="0" applyFont="1" applyAlignment="1"/>
    <xf numFmtId="0" fontId="3" fillId="0" borderId="0" xfId="0" applyFont="1" applyAlignment="1"/>
    <xf numFmtId="0" fontId="1" fillId="0" borderId="0" xfId="0" applyFont="1" applyAlignment="1"/>
    <xf numFmtId="0" fontId="7" fillId="0" borderId="0" xfId="0" applyFont="1" applyAlignment="1">
      <alignment horizontal="right"/>
    </xf>
    <xf numFmtId="0" fontId="13" fillId="4" borderId="0" xfId="0" applyFont="1" applyFill="1" applyAlignment="1">
      <alignment horizontal="center" vertical="center" wrapText="1"/>
    </xf>
    <xf numFmtId="0" fontId="17" fillId="0" borderId="0" xfId="0" applyFont="1" applyAlignment="1">
      <alignment horizontal="left" vertical="center" wrapText="1"/>
    </xf>
    <xf numFmtId="0" fontId="12" fillId="0" borderId="0" xfId="0" applyFont="1" applyBorder="1" applyAlignment="1">
      <alignment horizontal="left"/>
    </xf>
    <xf numFmtId="0" fontId="12" fillId="0" borderId="5" xfId="0" applyFont="1" applyBorder="1" applyAlignment="1">
      <alignment horizontal="left"/>
    </xf>
    <xf numFmtId="0" fontId="6" fillId="0" borderId="11" xfId="0" applyFont="1" applyBorder="1" applyAlignment="1" applyProtection="1">
      <alignment horizontal="left"/>
      <protection locked="0"/>
    </xf>
    <xf numFmtId="0" fontId="6" fillId="0" borderId="12" xfId="0" applyFont="1" applyBorder="1" applyAlignment="1" applyProtection="1">
      <alignment horizontal="left"/>
      <protection locked="0"/>
    </xf>
    <xf numFmtId="0" fontId="15" fillId="0" borderId="4" xfId="0" applyFont="1" applyBorder="1" applyAlignment="1">
      <alignment horizontal="left" vertical="center" wrapText="1"/>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0" fontId="9" fillId="0" borderId="0" xfId="0" applyFont="1" applyAlignment="1">
      <alignment horizontal="left"/>
    </xf>
    <xf numFmtId="0" fontId="0" fillId="3" borderId="0" xfId="0" applyFill="1" applyAlignment="1">
      <alignment horizontal="center"/>
    </xf>
    <xf numFmtId="0" fontId="0" fillId="2" borderId="0" xfId="0" applyFill="1" applyAlignment="1">
      <alignment horizontal="center"/>
    </xf>
  </cellXfs>
  <cellStyles count="67">
    <cellStyle name="Besuchter Link" xfId="2" builtinId="9" hidden="1"/>
    <cellStyle name="Besuchter Link" xfId="4" builtinId="9" hidden="1"/>
    <cellStyle name="Besuchter Link" xfId="6" builtinId="9" hidden="1"/>
    <cellStyle name="Besuchter Link" xfId="8" builtinId="9" hidden="1"/>
    <cellStyle name="Besuchter Link" xfId="10" builtinId="9" hidden="1"/>
    <cellStyle name="Besuchter Link" xfId="12" builtinId="9" hidden="1"/>
    <cellStyle name="Besuchter Link" xfId="14" builtinId="9" hidden="1"/>
    <cellStyle name="Besuchter Link" xfId="16" builtinId="9" hidden="1"/>
    <cellStyle name="Besuchter Link" xfId="18" builtinId="9" hidden="1"/>
    <cellStyle name="Besuchter Link" xfId="20" builtinId="9" hidden="1"/>
    <cellStyle name="Besuchter Link" xfId="22" builtinId="9" hidden="1"/>
    <cellStyle name="Besuchter Link" xfId="24" builtinId="9" hidden="1"/>
    <cellStyle name="Besuchter Link" xfId="26" builtinId="9" hidden="1"/>
    <cellStyle name="Besuchter Link" xfId="28" builtinId="9" hidden="1"/>
    <cellStyle name="Besuchter Link" xfId="30" builtinId="9" hidden="1"/>
    <cellStyle name="Besuchter Link" xfId="32" builtinId="9" hidden="1"/>
    <cellStyle name="Besuchter Link" xfId="34" builtinId="9" hidden="1"/>
    <cellStyle name="Besuchter Link" xfId="36" builtinId="9" hidden="1"/>
    <cellStyle name="Besuchter Link" xfId="38" builtinId="9" hidden="1"/>
    <cellStyle name="Besuchter Link" xfId="40" builtinId="9" hidden="1"/>
    <cellStyle name="Besuchter Link" xfId="42" builtinId="9" hidden="1"/>
    <cellStyle name="Besuchter Link" xfId="44" builtinId="9" hidden="1"/>
    <cellStyle name="Besuchter Link" xfId="46" builtinId="9" hidden="1"/>
    <cellStyle name="Besuchter Link" xfId="48" builtinId="9" hidden="1"/>
    <cellStyle name="Besuchter Link" xfId="50" builtinId="9" hidden="1"/>
    <cellStyle name="Besuchter Link" xfId="52" builtinId="9" hidden="1"/>
    <cellStyle name="Besuchter Link" xfId="54" builtinId="9" hidden="1"/>
    <cellStyle name="Besuchter Link" xfId="56" builtinId="9" hidden="1"/>
    <cellStyle name="Besuchter Link" xfId="58" builtinId="9" hidden="1"/>
    <cellStyle name="Besuchter Link" xfId="60" builtinId="9" hidden="1"/>
    <cellStyle name="Besuchter Link" xfId="62" builtinId="9" hidden="1"/>
    <cellStyle name="Besuchter Link" xfId="64" builtinId="9" hidden="1"/>
    <cellStyle name="Besuchter Link" xfId="66"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Standard" xfId="0" builtinId="0"/>
  </cellStyles>
  <dxfs count="3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strike/>
        <color rgb="FFFF0000"/>
      </font>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strike/>
        <color rgb="FFFF0000"/>
      </font>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486410</xdr:colOff>
      <xdr:row>6</xdr:row>
      <xdr:rowOff>165100</xdr:rowOff>
    </xdr:to>
    <xdr:pic>
      <xdr:nvPicPr>
        <xdr:cNvPr id="2" name="Bild 1" descr="Macintosh HD:Users:Joerg:Documents:Projects:Jörg:LogoDesign:Teil-Exporte:Briefkopf_it_systems_V3_oben.png"/>
        <xdr:cNvPicPr/>
      </xdr:nvPicPr>
      <xdr:blipFill>
        <a:blip xmlns:r="http://schemas.openxmlformats.org/officeDocument/2006/relationships" r:embed="rId1" cstate="print"/>
        <a:srcRect/>
        <a:stretch>
          <a:fillRect/>
        </a:stretch>
      </xdr:blipFill>
      <xdr:spPr bwMode="auto">
        <a:xfrm>
          <a:off x="0" y="0"/>
          <a:ext cx="8629650" cy="1231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482600</xdr:colOff>
      <xdr:row>6</xdr:row>
      <xdr:rowOff>165100</xdr:rowOff>
    </xdr:to>
    <xdr:pic>
      <xdr:nvPicPr>
        <xdr:cNvPr id="2" name="Bild 1" descr="Macintosh HD:Users:Joerg:Documents:Projects:Jörg:LogoDesign:Teil-Exporte:Briefkopf_it_systems_V3_oben.png"/>
        <xdr:cNvPicPr/>
      </xdr:nvPicPr>
      <xdr:blipFill>
        <a:blip xmlns:r="http://schemas.openxmlformats.org/officeDocument/2006/relationships" r:embed="rId1" cstate="print"/>
        <a:srcRect/>
        <a:stretch>
          <a:fillRect/>
        </a:stretch>
      </xdr:blipFill>
      <xdr:spPr bwMode="auto">
        <a:xfrm>
          <a:off x="0" y="0"/>
          <a:ext cx="8644467" cy="1231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249977111117893"/>
    <pageSetUpPr fitToPage="1"/>
  </sheetPr>
  <dimension ref="A7:O43"/>
  <sheetViews>
    <sheetView zoomScale="150" zoomScaleNormal="150" zoomScalePageLayoutView="150" workbookViewId="0">
      <selection activeCell="E8" sqref="E8:H8"/>
    </sheetView>
  </sheetViews>
  <sheetFormatPr baseColWidth="10" defaultColWidth="9.1640625" defaultRowHeight="14" x14ac:dyDescent="0"/>
  <cols>
    <col min="2" max="2" width="40.6640625" customWidth="1"/>
    <col min="4" max="4" width="10.6640625" bestFit="1" customWidth="1"/>
    <col min="5" max="5" width="10.5" customWidth="1"/>
    <col min="7" max="7" width="9.6640625" customWidth="1"/>
    <col min="8" max="8" width="7.83203125" customWidth="1"/>
    <col min="11" max="11" width="23.33203125" bestFit="1" customWidth="1"/>
  </cols>
  <sheetData>
    <row r="7" spans="1:11" ht="15" thickBot="1"/>
    <row r="8" spans="1:11" ht="24" thickBot="1">
      <c r="A8" s="57" t="s">
        <v>0</v>
      </c>
      <c r="B8" s="58"/>
      <c r="C8" s="58"/>
      <c r="D8" s="56" t="s">
        <v>55</v>
      </c>
      <c r="E8" s="66" t="s">
        <v>56</v>
      </c>
      <c r="F8" s="66"/>
      <c r="G8" s="66"/>
      <c r="H8" s="67"/>
    </row>
    <row r="9" spans="1:11" ht="15">
      <c r="A9" s="59" t="s">
        <v>1</v>
      </c>
      <c r="B9" s="60"/>
      <c r="C9" s="60"/>
    </row>
    <row r="10" spans="1:11" ht="15">
      <c r="A10" s="48"/>
      <c r="B10" s="49"/>
      <c r="C10" s="49"/>
    </row>
    <row r="11" spans="1:11" ht="30" customHeight="1">
      <c r="A11" s="63" t="s">
        <v>50</v>
      </c>
      <c r="B11" s="63"/>
      <c r="C11" s="63"/>
      <c r="D11" s="63"/>
      <c r="E11" s="63"/>
      <c r="F11" s="63"/>
      <c r="G11" s="63"/>
      <c r="H11" s="63"/>
      <c r="K11" s="54"/>
    </row>
    <row r="13" spans="1:11" ht="24" thickBot="1">
      <c r="A13" s="61" t="s">
        <v>4</v>
      </c>
      <c r="B13" s="61"/>
      <c r="C13" s="61"/>
      <c r="D13" s="50">
        <v>24</v>
      </c>
      <c r="E13" s="4" t="s">
        <v>5</v>
      </c>
      <c r="F13" s="5" t="s">
        <v>6</v>
      </c>
    </row>
    <row r="14" spans="1:11">
      <c r="B14" s="15"/>
      <c r="C14" s="16" t="s">
        <v>2</v>
      </c>
      <c r="D14" s="16" t="s">
        <v>3</v>
      </c>
      <c r="E14" s="16" t="s">
        <v>7</v>
      </c>
      <c r="F14" s="17"/>
      <c r="G14" s="17" t="s">
        <v>24</v>
      </c>
      <c r="H14" s="18"/>
    </row>
    <row r="15" spans="1:11" ht="18" customHeight="1">
      <c r="B15" s="30" t="s">
        <v>49</v>
      </c>
      <c r="C15" s="64" t="str">
        <f>IF(SUM(C16:C18)&gt;25,"Maximale Userzahl ist 25, bitte wechseln Sie zur Enterprise-Line","")</f>
        <v/>
      </c>
      <c r="D15" s="64"/>
      <c r="E15" s="64"/>
      <c r="F15" s="64"/>
      <c r="G15" s="64"/>
      <c r="H15" s="65"/>
    </row>
    <row r="16" spans="1:11" ht="37">
      <c r="B16" s="37" t="s">
        <v>34</v>
      </c>
      <c r="C16" s="51">
        <v>0</v>
      </c>
      <c r="D16" s="40">
        <f>IF($D$13&lt;12,Preise!B8,IF($D$13&lt;24,Preise!C8,Preise!D8))</f>
        <v>0.94</v>
      </c>
      <c r="E16" s="40">
        <f>C16*D16</f>
        <v>0</v>
      </c>
      <c r="F16" s="38"/>
      <c r="G16" s="38"/>
      <c r="H16" s="39"/>
    </row>
    <row r="17" spans="2:8" ht="37">
      <c r="B17" s="37" t="s">
        <v>35</v>
      </c>
      <c r="C17" s="51">
        <v>0</v>
      </c>
      <c r="D17" s="40">
        <f>IF(C17&lt;4,(IF($D$13&lt;12,Preise!B9,IF($D$13&lt;24,Preise!C9,Preise!D9))),IF(C17&lt;11,(IF($D$13&lt;12,Preise!B10,IF($D$13&lt;24,Preise!C10,Preise!D10))),(IF($D$13&lt;12,Preise!B11,IF($D$13&lt;24,Preise!C11,Preise!D11)))))</f>
        <v>4.99</v>
      </c>
      <c r="E17" s="40">
        <f t="shared" ref="E17" si="0">C17*D17</f>
        <v>0</v>
      </c>
      <c r="F17" s="38"/>
      <c r="G17" s="38"/>
      <c r="H17" s="39"/>
    </row>
    <row r="18" spans="2:8" ht="37">
      <c r="B18" s="37" t="s">
        <v>36</v>
      </c>
      <c r="C18" s="51">
        <v>0</v>
      </c>
      <c r="D18" s="40">
        <f>IF(C18&lt;4,(IF($D$13&lt;12,Preise!B12,IF($D$13&lt;24,Preise!C12,Preise!D12))),IF(C18&lt;11,(IF($D$13&lt;12,Preise!B13,IF($D$13&lt;24,Preise!C13,Preise!D13))),(IF($D$13&lt;12,Preise!B14,IF($D$13&lt;24,Preise!C14,Preise!D14)))))</f>
        <v>5.99</v>
      </c>
      <c r="E18" s="40">
        <f>C18*D18</f>
        <v>0</v>
      </c>
      <c r="F18" s="38"/>
      <c r="G18" s="38"/>
      <c r="H18" s="39"/>
    </row>
    <row r="19" spans="2:8" ht="48">
      <c r="B19" s="37" t="s">
        <v>37</v>
      </c>
      <c r="C19" s="51">
        <v>0</v>
      </c>
      <c r="D19" s="40">
        <v>1</v>
      </c>
      <c r="E19" s="40">
        <f t="shared" ref="E19" si="1">C19*D19</f>
        <v>0</v>
      </c>
      <c r="F19" s="38"/>
      <c r="G19" s="38"/>
      <c r="H19" s="39"/>
    </row>
    <row r="20" spans="2:8">
      <c r="B20" s="19"/>
      <c r="C20" s="20"/>
      <c r="D20" s="20"/>
      <c r="E20" s="20"/>
      <c r="F20" s="20"/>
      <c r="G20" s="20"/>
      <c r="H20" s="22"/>
    </row>
    <row r="21" spans="2:8">
      <c r="B21" s="31" t="s">
        <v>16</v>
      </c>
      <c r="C21" s="20"/>
      <c r="D21" s="20"/>
      <c r="E21" s="20"/>
      <c r="F21" s="20"/>
      <c r="G21" s="20"/>
      <c r="H21" s="22"/>
    </row>
    <row r="22" spans="2:8" ht="26">
      <c r="B22" s="34" t="s">
        <v>39</v>
      </c>
      <c r="C22" s="52">
        <v>0</v>
      </c>
      <c r="D22" s="41">
        <v>9</v>
      </c>
      <c r="E22" s="41">
        <f>IF(C22&gt;0,D22,0)</f>
        <v>0</v>
      </c>
      <c r="F22" s="35"/>
      <c r="G22" s="35"/>
      <c r="H22" s="36"/>
    </row>
    <row r="23" spans="2:8" ht="37">
      <c r="B23" s="34" t="s">
        <v>40</v>
      </c>
      <c r="C23" s="52">
        <v>0</v>
      </c>
      <c r="D23" s="41">
        <v>9</v>
      </c>
      <c r="E23" s="41">
        <f>IF(C23&gt;0,D23,0)</f>
        <v>0</v>
      </c>
      <c r="F23" s="35"/>
      <c r="G23" s="35"/>
      <c r="H23" s="36"/>
    </row>
    <row r="24" spans="2:8" ht="48">
      <c r="B24" s="34" t="s">
        <v>41</v>
      </c>
      <c r="C24" s="52">
        <v>0</v>
      </c>
      <c r="D24" s="41">
        <v>9</v>
      </c>
      <c r="E24" s="41">
        <f t="shared" ref="E24:E26" si="2">IF(C24&gt;0,D24,0)</f>
        <v>0</v>
      </c>
      <c r="F24" s="35"/>
      <c r="G24" s="35"/>
      <c r="H24" s="36"/>
    </row>
    <row r="25" spans="2:8" ht="37">
      <c r="B25" s="34" t="s">
        <v>42</v>
      </c>
      <c r="C25" s="52">
        <v>0</v>
      </c>
      <c r="D25" s="41">
        <v>9</v>
      </c>
      <c r="E25" s="41">
        <f t="shared" si="2"/>
        <v>0</v>
      </c>
      <c r="F25" s="35"/>
      <c r="G25" s="35"/>
      <c r="H25" s="36"/>
    </row>
    <row r="26" spans="2:8" ht="37">
      <c r="B26" s="34" t="s">
        <v>43</v>
      </c>
      <c r="C26" s="52">
        <v>0</v>
      </c>
      <c r="D26" s="41">
        <v>9</v>
      </c>
      <c r="E26" s="41">
        <f t="shared" si="2"/>
        <v>0</v>
      </c>
      <c r="F26" s="35"/>
      <c r="G26" s="35"/>
      <c r="H26" s="36"/>
    </row>
    <row r="27" spans="2:8">
      <c r="B27" s="19"/>
      <c r="C27" s="20"/>
      <c r="D27" s="21"/>
      <c r="E27" s="21"/>
      <c r="F27" s="20"/>
      <c r="G27" s="20"/>
      <c r="H27" s="22"/>
    </row>
    <row r="28" spans="2:8">
      <c r="B28" s="31" t="s">
        <v>44</v>
      </c>
      <c r="C28" s="20"/>
      <c r="D28" s="21"/>
      <c r="E28" s="21"/>
      <c r="F28" s="20"/>
      <c r="G28" s="20"/>
      <c r="H28" s="22"/>
    </row>
    <row r="29" spans="2:8" ht="26">
      <c r="B29" s="32" t="s">
        <v>38</v>
      </c>
      <c r="C29" s="53">
        <v>0</v>
      </c>
      <c r="D29" s="43">
        <v>11</v>
      </c>
      <c r="E29" s="43">
        <f>C29*D29</f>
        <v>0</v>
      </c>
      <c r="F29" s="42"/>
      <c r="G29" s="43">
        <f>IF(C29&gt;0,9,0)</f>
        <v>0</v>
      </c>
      <c r="H29" s="33"/>
    </row>
    <row r="30" spans="2:8" ht="37">
      <c r="B30" s="32" t="s">
        <v>45</v>
      </c>
      <c r="C30" s="53">
        <v>0</v>
      </c>
      <c r="D30" s="43">
        <f>IF($D$13&lt;12,Preise!B16,IF($D$13&lt;24,Preise!C16,Preise!D16))</f>
        <v>2.4900000000000002</v>
      </c>
      <c r="E30" s="43">
        <f>C30*D30</f>
        <v>0</v>
      </c>
      <c r="F30" s="42"/>
      <c r="G30" s="42"/>
      <c r="H30" s="33"/>
    </row>
    <row r="31" spans="2:8" ht="37">
      <c r="B31" s="32" t="s">
        <v>57</v>
      </c>
      <c r="C31" s="53">
        <v>0</v>
      </c>
      <c r="D31" s="43">
        <f>IF(C31&lt;11,(IF($D$13&lt;12,Preise!B21,IF($D$13&lt;24,Preise!C21,Preise!D21))),IF(C31&lt;26,(IF($D$13&lt;12,Preise!B22,IF($D$13&lt;24,Preise!C22,Preise!D22))),(IF($D$13&lt;12,Preise!B23,IF($D$13&lt;24,Preise!C23,Preise!D23)))))</f>
        <v>3.99</v>
      </c>
      <c r="E31" s="43">
        <f>D31*C31</f>
        <v>0</v>
      </c>
      <c r="F31" s="42"/>
      <c r="G31" s="43">
        <f>IF(C31&gt;0,10,0)</f>
        <v>0</v>
      </c>
      <c r="H31" s="33"/>
    </row>
    <row r="32" spans="2:8" ht="48">
      <c r="B32" s="32" t="s">
        <v>58</v>
      </c>
      <c r="C32" s="53">
        <v>0</v>
      </c>
      <c r="D32" s="43">
        <f>IF((SUM(C16:C18))&lt;51,(IF($D$13&lt;12,Preise!B25,IF($D$13&lt;24,Preise!C25,Preise!D25))),(IF($D$13&lt;12,Preise!B26,IF($D$13&lt;24,Preise!C26,Preise!D26))))</f>
        <v>9.99</v>
      </c>
      <c r="E32" s="43">
        <f>IF(C32&gt;0,(INT(SUM(C16:C18)/25)*D32),0)</f>
        <v>0</v>
      </c>
      <c r="F32" s="42"/>
      <c r="G32" s="43">
        <f>IF(C32&gt;0,25,0)</f>
        <v>0</v>
      </c>
      <c r="H32" s="33"/>
    </row>
    <row r="33" spans="2:15" ht="48">
      <c r="B33" s="32" t="s">
        <v>47</v>
      </c>
      <c r="C33" s="53">
        <v>0</v>
      </c>
      <c r="D33" s="43">
        <f>IF(C33&lt;11,(IF($D$13&lt;12,Preise!B17,IF($D$13&lt;24,Preise!C17,Preise!D17))),IF(C33&lt;26,(IF($D$13&lt;12,Preise!B18,IF($D$13&lt;24,Preise!C18,Preise!D18))),(IF($D$13&lt;12,Preise!B19,IF($D$13&lt;24,Preise!C19,Preise!D19)))))</f>
        <v>3.99</v>
      </c>
      <c r="E33" s="43">
        <f>D33*C33</f>
        <v>0</v>
      </c>
      <c r="F33" s="42"/>
      <c r="G33" s="42"/>
      <c r="H33" s="33"/>
    </row>
    <row r="34" spans="2:15">
      <c r="B34" s="23"/>
      <c r="C34" s="20"/>
      <c r="D34" s="21"/>
      <c r="E34" s="21"/>
      <c r="F34" s="20"/>
      <c r="G34" s="20"/>
      <c r="H34" s="22"/>
      <c r="L34" s="6"/>
      <c r="M34" s="6"/>
      <c r="N34" s="6"/>
      <c r="O34" s="6"/>
    </row>
    <row r="35" spans="2:15" ht="18">
      <c r="B35" s="44" t="s">
        <v>28</v>
      </c>
      <c r="C35" s="45"/>
      <c r="D35" s="46"/>
      <c r="E35" s="46">
        <f>SUM(E16:E34)</f>
        <v>0</v>
      </c>
      <c r="F35" s="45"/>
      <c r="G35" s="45"/>
      <c r="H35" s="47"/>
      <c r="L35" s="6"/>
      <c r="M35" s="6"/>
      <c r="N35" s="6"/>
      <c r="O35" s="6"/>
    </row>
    <row r="36" spans="2:15" ht="18">
      <c r="B36" s="44" t="s">
        <v>29</v>
      </c>
      <c r="C36" s="45"/>
      <c r="D36" s="46"/>
      <c r="E36" s="46"/>
      <c r="F36" s="45"/>
      <c r="G36" s="46">
        <f>SUM(G20:G35)</f>
        <v>0</v>
      </c>
      <c r="H36" s="47"/>
      <c r="L36" s="6"/>
      <c r="M36" s="6"/>
      <c r="N36" s="6"/>
      <c r="O36" s="6"/>
    </row>
    <row r="37" spans="2:15" ht="15" thickBot="1">
      <c r="B37" s="24"/>
      <c r="C37" s="25"/>
      <c r="D37" s="26"/>
      <c r="E37" s="26"/>
      <c r="F37" s="25"/>
      <c r="G37" s="26"/>
      <c r="H37" s="27"/>
      <c r="L37" s="6"/>
      <c r="M37" s="6"/>
      <c r="N37" s="6"/>
      <c r="O37" s="6"/>
    </row>
    <row r="38" spans="2:15">
      <c r="D38" s="2"/>
      <c r="E38" s="2"/>
    </row>
    <row r="39" spans="2:15">
      <c r="B39" s="3" t="s">
        <v>15</v>
      </c>
    </row>
    <row r="40" spans="2:15">
      <c r="B40" s="1" t="s">
        <v>59</v>
      </c>
    </row>
    <row r="43" spans="2:15" ht="36" customHeight="1">
      <c r="B43" s="62" t="s">
        <v>48</v>
      </c>
      <c r="C43" s="62"/>
      <c r="D43" s="62"/>
      <c r="E43" s="62"/>
      <c r="F43" s="62"/>
      <c r="G43" s="62"/>
      <c r="H43" s="62"/>
    </row>
  </sheetData>
  <sheetProtection password="F283" sheet="1" objects="1" scenarios="1" selectLockedCells="1"/>
  <mergeCells count="7">
    <mergeCell ref="A8:C8"/>
    <mergeCell ref="A9:C9"/>
    <mergeCell ref="A13:C13"/>
    <mergeCell ref="B43:H43"/>
    <mergeCell ref="A11:H11"/>
    <mergeCell ref="C15:H15"/>
    <mergeCell ref="E8:H8"/>
  </mergeCells>
  <phoneticPr fontId="14" type="noConversion"/>
  <conditionalFormatting sqref="D13">
    <cfRule type="cellIs" dxfId="34" priority="6" stopIfTrue="1" operator="equal">
      <formula>24</formula>
    </cfRule>
    <cfRule type="cellIs" dxfId="33" priority="18" stopIfTrue="1" operator="equal">
      <formula>12</formula>
    </cfRule>
    <cfRule type="cellIs" dxfId="32" priority="21" stopIfTrue="1" operator="equal">
      <formula>1</formula>
    </cfRule>
    <cfRule type="cellIs" dxfId="31" priority="23" operator="notEqual">
      <formula>1</formula>
    </cfRule>
  </conditionalFormatting>
  <conditionalFormatting sqref="D22:E27 D16:E19 D29:E29">
    <cfRule type="cellIs" dxfId="30" priority="20" operator="equal">
      <formula>24</formula>
    </cfRule>
  </conditionalFormatting>
  <conditionalFormatting sqref="D16:D18">
    <cfRule type="cellIs" dxfId="29" priority="19" operator="equal">
      <formula>24</formula>
    </cfRule>
  </conditionalFormatting>
  <conditionalFormatting sqref="D30">
    <cfRule type="cellIs" dxfId="28" priority="17" operator="equal">
      <formula>24</formula>
    </cfRule>
  </conditionalFormatting>
  <conditionalFormatting sqref="D30">
    <cfRule type="cellIs" dxfId="27" priority="16" operator="equal">
      <formula>24</formula>
    </cfRule>
  </conditionalFormatting>
  <conditionalFormatting sqref="G31">
    <cfRule type="cellIs" dxfId="26" priority="15" operator="equal">
      <formula>24</formula>
    </cfRule>
  </conditionalFormatting>
  <conditionalFormatting sqref="D31">
    <cfRule type="cellIs" dxfId="25" priority="8" operator="equal">
      <formula>24</formula>
    </cfRule>
  </conditionalFormatting>
  <conditionalFormatting sqref="D31">
    <cfRule type="cellIs" dxfId="24" priority="7" operator="equal">
      <formula>24</formula>
    </cfRule>
  </conditionalFormatting>
  <conditionalFormatting sqref="D32">
    <cfRule type="cellIs" dxfId="23" priority="10" operator="equal">
      <formula>24</formula>
    </cfRule>
  </conditionalFormatting>
  <conditionalFormatting sqref="D32">
    <cfRule type="cellIs" dxfId="22" priority="9" operator="equal">
      <formula>24</formula>
    </cfRule>
  </conditionalFormatting>
  <conditionalFormatting sqref="G32">
    <cfRule type="cellIs" dxfId="21" priority="5" operator="equal">
      <formula>24</formula>
    </cfRule>
  </conditionalFormatting>
  <conditionalFormatting sqref="G29">
    <cfRule type="cellIs" dxfId="20" priority="4" operator="equal">
      <formula>24</formula>
    </cfRule>
  </conditionalFormatting>
  <conditionalFormatting sqref="D33">
    <cfRule type="cellIs" dxfId="19" priority="3" operator="equal">
      <formula>24</formula>
    </cfRule>
  </conditionalFormatting>
  <conditionalFormatting sqref="D33">
    <cfRule type="cellIs" dxfId="18" priority="2" operator="equal">
      <formula>24</formula>
    </cfRule>
  </conditionalFormatting>
  <conditionalFormatting sqref="C15:H15">
    <cfRule type="containsText" dxfId="17" priority="1" operator="containsText" text="25">
      <formula>NOT(ISERROR(SEARCH("25",C15)))</formula>
    </cfRule>
  </conditionalFormatting>
  <pageMargins left="0.70000000000000007" right="0.70000000000000007" top="0.75000000000000011" bottom="0.75000000000000011" header="0.30000000000000004" footer="0.30000000000000004"/>
  <pageSetup paperSize="9" scale="70" orientation="portrait"/>
  <ignoredErrors>
    <ignoredError sqref="D17 E32" formula="1"/>
    <ignoredError sqref="E35 G36" emptyCellReference="1"/>
    <ignoredError sqref="C15" formulaRange="1"/>
  </ignoredErrors>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pageSetUpPr fitToPage="1"/>
  </sheetPr>
  <dimension ref="A7:O43"/>
  <sheetViews>
    <sheetView tabSelected="1" zoomScale="150" zoomScaleNormal="150" zoomScalePageLayoutView="150" workbookViewId="0">
      <selection activeCell="E8" sqref="E8:H8"/>
    </sheetView>
  </sheetViews>
  <sheetFormatPr baseColWidth="10" defaultColWidth="9.1640625" defaultRowHeight="14" x14ac:dyDescent="0"/>
  <cols>
    <col min="2" max="2" width="40.6640625" customWidth="1"/>
    <col min="4" max="4" width="10.6640625" bestFit="1" customWidth="1"/>
    <col min="5" max="5" width="10.5" customWidth="1"/>
    <col min="7" max="7" width="9.6640625" customWidth="1"/>
    <col min="8" max="8" width="7.83203125" customWidth="1"/>
    <col min="11" max="11" width="23.33203125" bestFit="1" customWidth="1"/>
  </cols>
  <sheetData>
    <row r="7" spans="1:8" ht="15" thickBot="1"/>
    <row r="8" spans="1:8" ht="24" thickBot="1">
      <c r="A8" s="57" t="s">
        <v>0</v>
      </c>
      <c r="B8" s="58"/>
      <c r="C8" s="58"/>
      <c r="D8" s="56" t="s">
        <v>55</v>
      </c>
      <c r="E8" s="66" t="s">
        <v>56</v>
      </c>
      <c r="F8" s="66"/>
      <c r="G8" s="66"/>
      <c r="H8" s="67"/>
    </row>
    <row r="9" spans="1:8" ht="15">
      <c r="A9" s="59" t="s">
        <v>51</v>
      </c>
      <c r="B9" s="60"/>
      <c r="C9" s="60"/>
    </row>
    <row r="10" spans="1:8" ht="15">
      <c r="A10" s="48"/>
      <c r="B10" s="49"/>
      <c r="C10" s="49"/>
    </row>
    <row r="11" spans="1:8" ht="30" customHeight="1">
      <c r="A11" s="63" t="s">
        <v>50</v>
      </c>
      <c r="B11" s="63"/>
      <c r="C11" s="63"/>
      <c r="D11" s="63"/>
      <c r="E11" s="63"/>
      <c r="F11" s="63"/>
      <c r="G11" s="63"/>
      <c r="H11" s="63"/>
    </row>
    <row r="13" spans="1:8" ht="24" thickBot="1">
      <c r="A13" s="61" t="s">
        <v>4</v>
      </c>
      <c r="B13" s="61"/>
      <c r="C13" s="61"/>
      <c r="D13" s="50">
        <v>24</v>
      </c>
      <c r="E13" s="4" t="s">
        <v>5</v>
      </c>
      <c r="F13" s="5" t="s">
        <v>6</v>
      </c>
    </row>
    <row r="14" spans="1:8">
      <c r="B14" s="15"/>
      <c r="C14" s="16" t="s">
        <v>2</v>
      </c>
      <c r="D14" s="16" t="s">
        <v>3</v>
      </c>
      <c r="E14" s="16" t="s">
        <v>7</v>
      </c>
      <c r="F14" s="17"/>
      <c r="G14" s="17" t="s">
        <v>24</v>
      </c>
      <c r="H14" s="18"/>
    </row>
    <row r="15" spans="1:8" ht="18" customHeight="1">
      <c r="B15" s="30" t="s">
        <v>49</v>
      </c>
      <c r="C15" s="28"/>
      <c r="D15" s="28"/>
      <c r="E15" s="28"/>
      <c r="F15" s="29"/>
      <c r="G15" s="29"/>
      <c r="H15" s="22"/>
    </row>
    <row r="16" spans="1:8" ht="37">
      <c r="B16" s="37" t="s">
        <v>34</v>
      </c>
      <c r="C16" s="51">
        <v>0</v>
      </c>
      <c r="D16" s="40">
        <f>IF($D$13&lt;12,Preise!H8,IF($D$13&lt;24,Preise!I8,Preise!J8))</f>
        <v>0.94</v>
      </c>
      <c r="E16" s="40">
        <f>C16*D16</f>
        <v>0</v>
      </c>
      <c r="F16" s="38"/>
      <c r="G16" s="38"/>
      <c r="H16" s="39"/>
    </row>
    <row r="17" spans="2:8" ht="37">
      <c r="B17" s="37" t="s">
        <v>53</v>
      </c>
      <c r="C17" s="51">
        <v>0</v>
      </c>
      <c r="D17" s="40">
        <f>IF(C17&lt;4,(IF($D$13&lt;12,Preise!H9,IF($D$13&lt;24,Preise!I9,Preise!J9))),IF(C17&lt;11,(IF($D$13&lt;12,Preise!H10,IF($D$13&lt;24,Preise!I10,Preise!J10))),(IF($D$13&lt;12,Preise!H11,IF($D$13&lt;24,Preise!I11,Preise!J11)))))</f>
        <v>6.99</v>
      </c>
      <c r="E17" s="40">
        <f t="shared" ref="E17" si="0">C17*D17</f>
        <v>0</v>
      </c>
      <c r="F17" s="38"/>
      <c r="G17" s="38"/>
      <c r="H17" s="39"/>
    </row>
    <row r="18" spans="2:8" ht="37">
      <c r="B18" s="37" t="s">
        <v>54</v>
      </c>
      <c r="C18" s="51">
        <v>0</v>
      </c>
      <c r="D18" s="40">
        <f>IF(C18&lt;4,(IF($D$13&lt;12,Preise!H12,IF($D$13&lt;24,Preise!I12,Preise!J12))),IF(C18&lt;11,(IF($D$13&lt;12,Preise!H13,IF($D$13&lt;24,Preise!I13,Preise!J13))),(IF($D$13&lt;12,Preise!H14,IF($D$13&lt;24,Preise!I14,Preise!J14)))))</f>
        <v>7.99</v>
      </c>
      <c r="E18" s="40">
        <f>C18*D18</f>
        <v>0</v>
      </c>
      <c r="F18" s="38"/>
      <c r="G18" s="38"/>
      <c r="H18" s="39"/>
    </row>
    <row r="19" spans="2:8" ht="48">
      <c r="B19" s="37" t="s">
        <v>37</v>
      </c>
      <c r="C19" s="51">
        <v>0</v>
      </c>
      <c r="D19" s="40">
        <v>1</v>
      </c>
      <c r="E19" s="40">
        <f t="shared" ref="E19" si="1">C19*D19</f>
        <v>0</v>
      </c>
      <c r="F19" s="38"/>
      <c r="G19" s="38"/>
      <c r="H19" s="39"/>
    </row>
    <row r="20" spans="2:8">
      <c r="B20" s="19"/>
      <c r="C20" s="20"/>
      <c r="D20" s="20"/>
      <c r="E20" s="20"/>
      <c r="F20" s="20"/>
      <c r="G20" s="20"/>
      <c r="H20" s="22"/>
    </row>
    <row r="21" spans="2:8">
      <c r="B21" s="68" t="s">
        <v>52</v>
      </c>
      <c r="C21" s="69"/>
      <c r="D21" s="69"/>
      <c r="E21" s="69"/>
      <c r="F21" s="69"/>
      <c r="G21" s="69"/>
      <c r="H21" s="70"/>
    </row>
    <row r="22" spans="2:8" ht="26">
      <c r="B22" s="34" t="s">
        <v>39</v>
      </c>
      <c r="C22" s="55"/>
      <c r="D22" s="41">
        <v>0</v>
      </c>
      <c r="E22" s="41">
        <v>0</v>
      </c>
      <c r="F22" s="35"/>
      <c r="G22" s="35"/>
      <c r="H22" s="36"/>
    </row>
    <row r="23" spans="2:8" ht="37">
      <c r="B23" s="34" t="s">
        <v>40</v>
      </c>
      <c r="C23" s="55"/>
      <c r="D23" s="41">
        <v>0</v>
      </c>
      <c r="E23" s="41">
        <v>0</v>
      </c>
      <c r="F23" s="35"/>
      <c r="G23" s="35"/>
      <c r="H23" s="36"/>
    </row>
    <row r="24" spans="2:8" ht="48">
      <c r="B24" s="34" t="s">
        <v>41</v>
      </c>
      <c r="C24" s="55"/>
      <c r="D24" s="41">
        <v>0</v>
      </c>
      <c r="E24" s="41">
        <v>0</v>
      </c>
      <c r="F24" s="35"/>
      <c r="G24" s="35"/>
      <c r="H24" s="36"/>
    </row>
    <row r="25" spans="2:8" ht="37">
      <c r="B25" s="34" t="s">
        <v>42</v>
      </c>
      <c r="C25" s="55"/>
      <c r="D25" s="41">
        <v>0</v>
      </c>
      <c r="E25" s="41">
        <v>0</v>
      </c>
      <c r="F25" s="35"/>
      <c r="G25" s="35"/>
      <c r="H25" s="36"/>
    </row>
    <row r="26" spans="2:8" ht="37">
      <c r="B26" s="34" t="s">
        <v>43</v>
      </c>
      <c r="C26" s="55"/>
      <c r="D26" s="41">
        <v>0</v>
      </c>
      <c r="E26" s="41">
        <v>0</v>
      </c>
      <c r="F26" s="35"/>
      <c r="G26" s="35"/>
      <c r="H26" s="36"/>
    </row>
    <row r="27" spans="2:8">
      <c r="B27" s="19"/>
      <c r="C27" s="20"/>
      <c r="D27" s="21"/>
      <c r="E27" s="21"/>
      <c r="F27" s="20"/>
      <c r="G27" s="20"/>
      <c r="H27" s="22"/>
    </row>
    <row r="28" spans="2:8">
      <c r="B28" s="31" t="s">
        <v>44</v>
      </c>
      <c r="C28" s="20"/>
      <c r="D28" s="21"/>
      <c r="E28" s="21"/>
      <c r="F28" s="20"/>
      <c r="G28" s="20"/>
      <c r="H28" s="22"/>
    </row>
    <row r="29" spans="2:8" ht="26">
      <c r="B29" s="32" t="s">
        <v>38</v>
      </c>
      <c r="C29" s="53">
        <v>0</v>
      </c>
      <c r="D29" s="43">
        <v>10</v>
      </c>
      <c r="E29" s="43">
        <f>C29*D29</f>
        <v>0</v>
      </c>
      <c r="F29" s="42"/>
      <c r="G29" s="43">
        <f>IF(C29&gt;0,9,0)</f>
        <v>0</v>
      </c>
      <c r="H29" s="33"/>
    </row>
    <row r="30" spans="2:8" ht="37">
      <c r="B30" s="32" t="s">
        <v>45</v>
      </c>
      <c r="C30" s="53">
        <v>0</v>
      </c>
      <c r="D30" s="43">
        <f>IF($D$13&lt;12,Preise!H16,IF($D$13&lt;24,Preise!I16,Preise!J16))</f>
        <v>2.4900000000000002</v>
      </c>
      <c r="E30" s="43">
        <f>C30*D30</f>
        <v>0</v>
      </c>
      <c r="F30" s="42"/>
      <c r="G30" s="42"/>
      <c r="H30" s="33"/>
    </row>
    <row r="31" spans="2:8" ht="37">
      <c r="B31" s="32" t="s">
        <v>57</v>
      </c>
      <c r="C31" s="53">
        <v>0</v>
      </c>
      <c r="D31" s="43">
        <f>IF(C31&lt;11,(IF($D$13&lt;12,Preise!H21,IF($D$13&lt;24,Preise!I21,Preise!J21))),IF(C31&lt;26,(IF($D$13&lt;12,Preise!H22,IF($D$13&lt;24,Preise!I22,Preise!J22))),(IF($D$13&lt;12,Preise!H23,IF($D$13&lt;24,Preise!I23,Preise!J23)))))</f>
        <v>3.99</v>
      </c>
      <c r="E31" s="43">
        <f>D31*C31</f>
        <v>0</v>
      </c>
      <c r="F31" s="42"/>
      <c r="G31" s="43">
        <f>IF(C31&gt;0,10,0)</f>
        <v>0</v>
      </c>
      <c r="H31" s="33"/>
    </row>
    <row r="32" spans="2:8" ht="48">
      <c r="B32" s="32" t="s">
        <v>60</v>
      </c>
      <c r="C32" s="53">
        <v>0</v>
      </c>
      <c r="D32" s="43">
        <f>IF((SUM(C16:C18))&lt;51,(IF($D$13&lt;12,Preise!H25,IF($D$13&lt;24,Preise!I25,Preise!J25))),(IF($D$13&lt;12,Preise!H26,IF($D$13&lt;24,Preise!I26,Preise!J26))))</f>
        <v>9.99</v>
      </c>
      <c r="E32" s="43">
        <f>IF(C32&gt;0,(INT(SUM(C16:C18)/25)*D32),0)</f>
        <v>0</v>
      </c>
      <c r="F32" s="42"/>
      <c r="G32" s="43">
        <f>IF(C32&gt;0,25,0)</f>
        <v>0</v>
      </c>
      <c r="H32" s="33"/>
    </row>
    <row r="33" spans="2:15" ht="48">
      <c r="B33" s="32" t="s">
        <v>47</v>
      </c>
      <c r="C33" s="53">
        <v>0</v>
      </c>
      <c r="D33" s="43">
        <f>IF(C33&lt;11,(IF($D$13&lt;12,Preise!H17,IF($D$13&lt;24,Preise!I17,Preise!J17))),IF(C33&lt;26,(IF($D$13&lt;12,Preise!H18,IF($D$13&lt;24,Preise!I18,Preise!J18))),(IF($D$13&lt;12,Preise!H19,IF($D$13&lt;24,Preise!I19,Preise!J19)))))</f>
        <v>3.99</v>
      </c>
      <c r="E33" s="43">
        <f>D33*C33</f>
        <v>0</v>
      </c>
      <c r="F33" s="42"/>
      <c r="G33" s="42"/>
      <c r="H33" s="33"/>
    </row>
    <row r="34" spans="2:15">
      <c r="B34" s="23"/>
      <c r="C34" s="20"/>
      <c r="D34" s="21"/>
      <c r="E34" s="21"/>
      <c r="F34" s="20"/>
      <c r="G34" s="20"/>
      <c r="H34" s="22"/>
      <c r="L34" s="6"/>
      <c r="M34" s="6"/>
      <c r="N34" s="6"/>
      <c r="O34" s="6"/>
    </row>
    <row r="35" spans="2:15" ht="18">
      <c r="B35" s="44" t="s">
        <v>28</v>
      </c>
      <c r="C35" s="45"/>
      <c r="D35" s="46"/>
      <c r="E35" s="46">
        <f>SUM(E16:E34)</f>
        <v>0</v>
      </c>
      <c r="F35" s="45"/>
      <c r="G35" s="45"/>
      <c r="H35" s="47"/>
      <c r="L35" s="6"/>
      <c r="M35" s="6"/>
      <c r="N35" s="6"/>
      <c r="O35" s="6"/>
    </row>
    <row r="36" spans="2:15" ht="18">
      <c r="B36" s="44" t="s">
        <v>29</v>
      </c>
      <c r="C36" s="45"/>
      <c r="D36" s="46"/>
      <c r="E36" s="46"/>
      <c r="F36" s="45"/>
      <c r="G36" s="46">
        <f>SUM(G20:G35)</f>
        <v>0</v>
      </c>
      <c r="H36" s="47"/>
      <c r="L36" s="6"/>
      <c r="M36" s="6"/>
      <c r="N36" s="6"/>
      <c r="O36" s="6"/>
    </row>
    <row r="37" spans="2:15" ht="15" thickBot="1">
      <c r="B37" s="24"/>
      <c r="C37" s="25"/>
      <c r="D37" s="26"/>
      <c r="E37" s="26"/>
      <c r="F37" s="25"/>
      <c r="G37" s="26"/>
      <c r="H37" s="27"/>
      <c r="L37" s="6"/>
      <c r="M37" s="6"/>
      <c r="N37" s="6"/>
      <c r="O37" s="6"/>
    </row>
    <row r="38" spans="2:15">
      <c r="D38" s="2"/>
      <c r="E38" s="2"/>
    </row>
    <row r="39" spans="2:15">
      <c r="B39" s="3" t="s">
        <v>15</v>
      </c>
    </row>
    <row r="40" spans="2:15">
      <c r="B40" s="1" t="s">
        <v>59</v>
      </c>
    </row>
    <row r="43" spans="2:15" ht="36" customHeight="1">
      <c r="B43" s="62" t="s">
        <v>48</v>
      </c>
      <c r="C43" s="62"/>
      <c r="D43" s="62"/>
      <c r="E43" s="62"/>
      <c r="F43" s="62"/>
      <c r="G43" s="62"/>
      <c r="H43" s="62"/>
    </row>
  </sheetData>
  <sheetProtection password="F283" sheet="1" objects="1" scenarios="1" selectLockedCells="1"/>
  <mergeCells count="7">
    <mergeCell ref="A8:C8"/>
    <mergeCell ref="A9:C9"/>
    <mergeCell ref="A11:H11"/>
    <mergeCell ref="A13:C13"/>
    <mergeCell ref="B43:H43"/>
    <mergeCell ref="B21:H21"/>
    <mergeCell ref="E8:H8"/>
  </mergeCells>
  <phoneticPr fontId="14" type="noConversion"/>
  <conditionalFormatting sqref="D13">
    <cfRule type="cellIs" dxfId="16" priority="5" stopIfTrue="1" operator="equal">
      <formula>24</formula>
    </cfRule>
    <cfRule type="cellIs" dxfId="15" priority="13" stopIfTrue="1" operator="equal">
      <formula>12</formula>
    </cfRule>
    <cfRule type="cellIs" dxfId="14" priority="16" stopIfTrue="1" operator="equal">
      <formula>1</formula>
    </cfRule>
    <cfRule type="cellIs" dxfId="13" priority="17" operator="notEqual">
      <formula>1</formula>
    </cfRule>
  </conditionalFormatting>
  <conditionalFormatting sqref="D22:E27 D16:E19 D29:E29">
    <cfRule type="cellIs" dxfId="12" priority="15" operator="equal">
      <formula>24</formula>
    </cfRule>
  </conditionalFormatting>
  <conditionalFormatting sqref="D16:D18">
    <cfRule type="cellIs" dxfId="11" priority="14" operator="equal">
      <formula>24</formula>
    </cfRule>
  </conditionalFormatting>
  <conditionalFormatting sqref="D30">
    <cfRule type="cellIs" dxfId="10" priority="12" operator="equal">
      <formula>24</formula>
    </cfRule>
  </conditionalFormatting>
  <conditionalFormatting sqref="D30">
    <cfRule type="cellIs" dxfId="9" priority="11" operator="equal">
      <formula>24</formula>
    </cfRule>
  </conditionalFormatting>
  <conditionalFormatting sqref="G31">
    <cfRule type="cellIs" dxfId="8" priority="10" operator="equal">
      <formula>24</formula>
    </cfRule>
  </conditionalFormatting>
  <conditionalFormatting sqref="D31">
    <cfRule type="cellIs" dxfId="7" priority="7" operator="equal">
      <formula>24</formula>
    </cfRule>
  </conditionalFormatting>
  <conditionalFormatting sqref="D31">
    <cfRule type="cellIs" dxfId="6" priority="6" operator="equal">
      <formula>24</formula>
    </cfRule>
  </conditionalFormatting>
  <conditionalFormatting sqref="D32">
    <cfRule type="cellIs" dxfId="5" priority="9" operator="equal">
      <formula>24</formula>
    </cfRule>
  </conditionalFormatting>
  <conditionalFormatting sqref="D32">
    <cfRule type="cellIs" dxfId="4" priority="8" operator="equal">
      <formula>24</formula>
    </cfRule>
  </conditionalFormatting>
  <conditionalFormatting sqref="G32">
    <cfRule type="cellIs" dxfId="3" priority="4" operator="equal">
      <formula>24</formula>
    </cfRule>
  </conditionalFormatting>
  <conditionalFormatting sqref="G29">
    <cfRule type="cellIs" dxfId="2" priority="3" operator="equal">
      <formula>24</formula>
    </cfRule>
  </conditionalFormatting>
  <conditionalFormatting sqref="D33">
    <cfRule type="cellIs" dxfId="1" priority="2" operator="equal">
      <formula>24</formula>
    </cfRule>
  </conditionalFormatting>
  <conditionalFormatting sqref="D33">
    <cfRule type="cellIs" dxfId="0" priority="1" operator="equal">
      <formula>24</formula>
    </cfRule>
  </conditionalFormatting>
  <pageMargins left="0.70000000000000007" right="0.70000000000000007" top="0.75000000000000011" bottom="0.75000000000000011" header="0.30000000000000004" footer="0.30000000000000004"/>
  <pageSetup paperSize="9" scale="70" orientation="portrait"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6"/>
  <sheetViews>
    <sheetView topLeftCell="A2" workbookViewId="0">
      <selection activeCell="B8" sqref="B8"/>
    </sheetView>
  </sheetViews>
  <sheetFormatPr baseColWidth="10" defaultColWidth="9.1640625" defaultRowHeight="14" x14ac:dyDescent="0"/>
  <cols>
    <col min="1" max="1" width="23.33203125" bestFit="1" customWidth="1"/>
    <col min="7" max="7" width="23.83203125" bestFit="1" customWidth="1"/>
  </cols>
  <sheetData>
    <row r="3" spans="1:11" ht="23">
      <c r="A3" s="71" t="s">
        <v>30</v>
      </c>
      <c r="B3" s="71"/>
      <c r="C3" s="71"/>
    </row>
    <row r="5" spans="1:11">
      <c r="A5" s="11" t="s">
        <v>31</v>
      </c>
      <c r="B5" s="12"/>
      <c r="C5" s="12"/>
      <c r="D5" s="12"/>
      <c r="E5" s="12"/>
      <c r="G5" s="7" t="s">
        <v>33</v>
      </c>
      <c r="H5" s="8"/>
      <c r="I5" s="8"/>
      <c r="J5" s="8"/>
      <c r="K5" s="8"/>
    </row>
    <row r="6" spans="1:11">
      <c r="A6" s="12"/>
      <c r="B6" s="72" t="s">
        <v>32</v>
      </c>
      <c r="C6" s="72"/>
      <c r="D6" s="72"/>
      <c r="E6" s="12"/>
      <c r="G6" s="8"/>
      <c r="H6" s="73" t="s">
        <v>32</v>
      </c>
      <c r="I6" s="73"/>
      <c r="J6" s="73"/>
      <c r="K6" s="8"/>
    </row>
    <row r="7" spans="1:11">
      <c r="A7" s="12"/>
      <c r="B7" s="11">
        <v>1</v>
      </c>
      <c r="C7" s="11">
        <v>12</v>
      </c>
      <c r="D7" s="11">
        <v>24</v>
      </c>
      <c r="E7" s="11" t="s">
        <v>25</v>
      </c>
      <c r="G7" s="8"/>
      <c r="H7" s="7">
        <v>1</v>
      </c>
      <c r="I7" s="7">
        <v>12</v>
      </c>
      <c r="J7" s="7">
        <v>24</v>
      </c>
      <c r="K7" s="7" t="s">
        <v>25</v>
      </c>
    </row>
    <row r="8" spans="1:11">
      <c r="A8" s="11" t="s">
        <v>8</v>
      </c>
      <c r="B8" s="13">
        <v>1.39</v>
      </c>
      <c r="C8" s="13">
        <v>0.99</v>
      </c>
      <c r="D8" s="13">
        <v>0.94</v>
      </c>
      <c r="E8" s="13"/>
      <c r="G8" s="7" t="s">
        <v>8</v>
      </c>
      <c r="H8" s="9">
        <v>1.39</v>
      </c>
      <c r="I8" s="9">
        <v>0.99</v>
      </c>
      <c r="J8" s="9">
        <v>0.94</v>
      </c>
      <c r="K8" s="9"/>
    </row>
    <row r="9" spans="1:11">
      <c r="A9" s="11" t="s">
        <v>9</v>
      </c>
      <c r="B9" s="13">
        <v>6.99</v>
      </c>
      <c r="C9" s="13">
        <v>5.99</v>
      </c>
      <c r="D9" s="13">
        <v>4.99</v>
      </c>
      <c r="E9" s="13"/>
      <c r="G9" s="7" t="s">
        <v>9</v>
      </c>
      <c r="H9" s="9">
        <v>8.49</v>
      </c>
      <c r="I9" s="9">
        <v>7.99</v>
      </c>
      <c r="J9" s="9">
        <v>6.99</v>
      </c>
      <c r="K9" s="9"/>
    </row>
    <row r="10" spans="1:11">
      <c r="A10" s="11" t="s">
        <v>10</v>
      </c>
      <c r="B10" s="13">
        <v>6.49</v>
      </c>
      <c r="C10" s="13">
        <v>5.59</v>
      </c>
      <c r="D10" s="13">
        <v>4.59</v>
      </c>
      <c r="E10" s="13"/>
      <c r="G10" s="7" t="s">
        <v>10</v>
      </c>
      <c r="H10" s="9">
        <v>8.2899999999999991</v>
      </c>
      <c r="I10" s="9">
        <v>7.49</v>
      </c>
      <c r="J10" s="9">
        <v>6.49</v>
      </c>
      <c r="K10" s="9"/>
    </row>
    <row r="11" spans="1:11">
      <c r="A11" s="11" t="s">
        <v>11</v>
      </c>
      <c r="B11" s="13">
        <v>5.99</v>
      </c>
      <c r="C11" s="13">
        <v>5.29</v>
      </c>
      <c r="D11" s="13">
        <v>4.29</v>
      </c>
      <c r="E11" s="13"/>
      <c r="G11" s="7" t="s">
        <v>11</v>
      </c>
      <c r="H11" s="9">
        <v>7.99</v>
      </c>
      <c r="I11" s="9">
        <v>6.99</v>
      </c>
      <c r="J11" s="9">
        <v>5.99</v>
      </c>
      <c r="K11" s="9"/>
    </row>
    <row r="12" spans="1:11">
      <c r="A12" s="11" t="s">
        <v>12</v>
      </c>
      <c r="B12" s="13">
        <v>7.99</v>
      </c>
      <c r="C12" s="13">
        <v>6.99</v>
      </c>
      <c r="D12" s="13">
        <v>5.99</v>
      </c>
      <c r="E12" s="13"/>
      <c r="G12" s="7" t="s">
        <v>12</v>
      </c>
      <c r="H12" s="9">
        <v>9.49</v>
      </c>
      <c r="I12" s="9">
        <v>8.49</v>
      </c>
      <c r="J12" s="9">
        <v>7.99</v>
      </c>
      <c r="K12" s="9"/>
    </row>
    <row r="13" spans="1:11">
      <c r="A13" s="11" t="s">
        <v>13</v>
      </c>
      <c r="B13" s="14">
        <v>7.49</v>
      </c>
      <c r="C13" s="14">
        <v>6.59</v>
      </c>
      <c r="D13" s="14">
        <v>5.59</v>
      </c>
      <c r="E13" s="13"/>
      <c r="G13" s="7" t="s">
        <v>13</v>
      </c>
      <c r="H13" s="10">
        <v>9.2899999999999991</v>
      </c>
      <c r="I13" s="10">
        <v>8.19</v>
      </c>
      <c r="J13" s="10">
        <v>7.79</v>
      </c>
      <c r="K13" s="9"/>
    </row>
    <row r="14" spans="1:11">
      <c r="A14" s="11" t="s">
        <v>14</v>
      </c>
      <c r="B14" s="14">
        <v>6.99</v>
      </c>
      <c r="C14" s="14">
        <v>6.29</v>
      </c>
      <c r="D14" s="14">
        <v>5.29</v>
      </c>
      <c r="E14" s="13"/>
      <c r="G14" s="7" t="s">
        <v>14</v>
      </c>
      <c r="H14" s="10">
        <v>8.99</v>
      </c>
      <c r="I14" s="10">
        <v>7.99</v>
      </c>
      <c r="J14" s="10">
        <v>7.49</v>
      </c>
      <c r="K14" s="9"/>
    </row>
    <row r="15" spans="1:11">
      <c r="A15" s="11"/>
      <c r="B15" s="13"/>
      <c r="C15" s="13"/>
      <c r="D15" s="13"/>
      <c r="E15" s="13"/>
      <c r="G15" s="7"/>
      <c r="H15" s="9"/>
      <c r="I15" s="9"/>
      <c r="J15" s="9"/>
      <c r="K15" s="9"/>
    </row>
    <row r="16" spans="1:11">
      <c r="A16" s="11" t="s">
        <v>17</v>
      </c>
      <c r="B16" s="13">
        <v>2.99</v>
      </c>
      <c r="C16" s="13">
        <v>2.99</v>
      </c>
      <c r="D16" s="13">
        <v>2.4900000000000002</v>
      </c>
      <c r="E16" s="13"/>
      <c r="G16" s="7" t="s">
        <v>17</v>
      </c>
      <c r="H16" s="9">
        <v>2.99</v>
      </c>
      <c r="I16" s="9">
        <v>2.99</v>
      </c>
      <c r="J16" s="9">
        <v>2.4900000000000002</v>
      </c>
      <c r="K16" s="9"/>
    </row>
    <row r="17" spans="1:11">
      <c r="A17" s="11" t="s">
        <v>46</v>
      </c>
      <c r="B17" s="13">
        <v>3.99</v>
      </c>
      <c r="C17" s="13">
        <v>3.99</v>
      </c>
      <c r="D17" s="13">
        <v>3.99</v>
      </c>
      <c r="E17" s="13"/>
      <c r="G17" s="7" t="s">
        <v>18</v>
      </c>
      <c r="H17" s="9">
        <v>3.99</v>
      </c>
      <c r="I17" s="9">
        <v>3.99</v>
      </c>
      <c r="J17" s="9">
        <v>3.99</v>
      </c>
      <c r="K17" s="9"/>
    </row>
    <row r="18" spans="1:11">
      <c r="A18" s="11" t="s">
        <v>19</v>
      </c>
      <c r="B18" s="13">
        <v>3.99</v>
      </c>
      <c r="C18" s="13">
        <v>3.79</v>
      </c>
      <c r="D18" s="13">
        <v>3.79</v>
      </c>
      <c r="E18" s="13"/>
      <c r="G18" s="7" t="s">
        <v>19</v>
      </c>
      <c r="H18" s="9">
        <v>3.99</v>
      </c>
      <c r="I18" s="9">
        <v>3.79</v>
      </c>
      <c r="J18" s="9">
        <v>3.79</v>
      </c>
      <c r="K18" s="9"/>
    </row>
    <row r="19" spans="1:11">
      <c r="A19" s="11" t="s">
        <v>20</v>
      </c>
      <c r="B19" s="13">
        <v>3.99</v>
      </c>
      <c r="C19" s="13">
        <v>3.49</v>
      </c>
      <c r="D19" s="13">
        <v>3.49</v>
      </c>
      <c r="E19" s="13"/>
      <c r="G19" s="7" t="s">
        <v>20</v>
      </c>
      <c r="H19" s="9">
        <v>3.99</v>
      </c>
      <c r="I19" s="9">
        <v>3.49</v>
      </c>
      <c r="J19" s="9">
        <v>3.49</v>
      </c>
      <c r="K19" s="9"/>
    </row>
    <row r="20" spans="1:11">
      <c r="A20" s="11"/>
      <c r="B20" s="13"/>
      <c r="C20" s="13"/>
      <c r="D20" s="13"/>
      <c r="E20" s="13"/>
      <c r="G20" s="7"/>
      <c r="H20" s="9"/>
      <c r="I20" s="9"/>
      <c r="J20" s="9"/>
      <c r="K20" s="9"/>
    </row>
    <row r="21" spans="1:11">
      <c r="A21" s="11" t="s">
        <v>21</v>
      </c>
      <c r="B21" s="13">
        <v>0</v>
      </c>
      <c r="C21" s="13">
        <v>5.99</v>
      </c>
      <c r="D21" s="13">
        <v>3.99</v>
      </c>
      <c r="E21" s="13">
        <v>10</v>
      </c>
      <c r="G21" s="7" t="s">
        <v>21</v>
      </c>
      <c r="H21" s="9">
        <v>0</v>
      </c>
      <c r="I21" s="9">
        <v>5.99</v>
      </c>
      <c r="J21" s="9">
        <v>3.99</v>
      </c>
      <c r="K21" s="9">
        <v>10</v>
      </c>
    </row>
    <row r="22" spans="1:11">
      <c r="A22" s="11" t="s">
        <v>22</v>
      </c>
      <c r="B22" s="13">
        <v>0</v>
      </c>
      <c r="C22" s="13">
        <v>4.99</v>
      </c>
      <c r="D22" s="13">
        <v>3.59</v>
      </c>
      <c r="E22" s="13">
        <v>10</v>
      </c>
      <c r="G22" s="7" t="s">
        <v>22</v>
      </c>
      <c r="H22" s="9">
        <v>0</v>
      </c>
      <c r="I22" s="9">
        <v>4.99</v>
      </c>
      <c r="J22" s="9">
        <v>3.59</v>
      </c>
      <c r="K22" s="9">
        <v>10</v>
      </c>
    </row>
    <row r="23" spans="1:11">
      <c r="A23" s="11" t="s">
        <v>23</v>
      </c>
      <c r="B23" s="13">
        <v>0</v>
      </c>
      <c r="C23" s="13">
        <v>4.49</v>
      </c>
      <c r="D23" s="13">
        <v>3.19</v>
      </c>
      <c r="E23" s="13">
        <v>10</v>
      </c>
      <c r="G23" s="7" t="s">
        <v>23</v>
      </c>
      <c r="H23" s="9">
        <v>0</v>
      </c>
      <c r="I23" s="9">
        <v>4.49</v>
      </c>
      <c r="J23" s="9">
        <v>3.19</v>
      </c>
      <c r="K23" s="9">
        <v>10</v>
      </c>
    </row>
    <row r="24" spans="1:11">
      <c r="A24" s="11"/>
      <c r="B24" s="13"/>
      <c r="C24" s="13"/>
      <c r="D24" s="13"/>
      <c r="E24" s="13"/>
      <c r="G24" s="7"/>
      <c r="H24" s="9"/>
      <c r="I24" s="9"/>
      <c r="J24" s="9"/>
      <c r="K24" s="9"/>
    </row>
    <row r="25" spans="1:11">
      <c r="A25" s="11" t="s">
        <v>27</v>
      </c>
      <c r="B25" s="13">
        <v>9.99</v>
      </c>
      <c r="C25" s="13">
        <v>9.99</v>
      </c>
      <c r="D25" s="13">
        <v>9.99</v>
      </c>
      <c r="E25" s="13">
        <v>25</v>
      </c>
      <c r="G25" s="7" t="s">
        <v>27</v>
      </c>
      <c r="H25" s="9">
        <v>9.99</v>
      </c>
      <c r="I25" s="9">
        <v>9.99</v>
      </c>
      <c r="J25" s="9">
        <v>9.99</v>
      </c>
      <c r="K25" s="9">
        <v>25</v>
      </c>
    </row>
    <row r="26" spans="1:11">
      <c r="A26" s="11" t="s">
        <v>26</v>
      </c>
      <c r="B26" s="13">
        <v>9.99</v>
      </c>
      <c r="C26" s="13">
        <v>9.5</v>
      </c>
      <c r="D26" s="13">
        <v>9.5</v>
      </c>
      <c r="E26" s="13">
        <v>25</v>
      </c>
      <c r="G26" s="7" t="s">
        <v>26</v>
      </c>
      <c r="H26" s="9">
        <v>9.99</v>
      </c>
      <c r="I26" s="9">
        <v>9.5</v>
      </c>
      <c r="J26" s="9">
        <v>9.5</v>
      </c>
      <c r="K26" s="9">
        <v>25</v>
      </c>
    </row>
  </sheetData>
  <sheetProtection password="F283" sheet="1" objects="1" scenarios="1" selectLockedCells="1" selectUnlockedCells="1"/>
  <mergeCells count="3">
    <mergeCell ref="A3:C3"/>
    <mergeCell ref="B6:D6"/>
    <mergeCell ref="H6:J6"/>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Small-Business</vt:lpstr>
      <vt:lpstr>Enterprise</vt:lpstr>
      <vt:lpstr>Preise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2012-05-03T08:40:03Z</cp:lastPrinted>
  <dcterms:created xsi:type="dcterms:W3CDTF">2006-09-16T00:00:00Z</dcterms:created>
  <dcterms:modified xsi:type="dcterms:W3CDTF">2012-05-04T23:11:34Z</dcterms:modified>
</cp:coreProperties>
</file>